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9945" activeTab="0"/>
  </bookViews>
  <sheets>
    <sheet name="Analysis" sheetId="1" r:id="rId1"/>
  </sheets>
  <definedNames>
    <definedName name="_xlnm.Print_Area" localSheetId="0">'Analysis'!$A$3:$L$75</definedName>
  </definedNames>
  <calcPr fullCalcOnLoad="1"/>
</workbook>
</file>

<file path=xl/sharedStrings.xml><?xml version="1.0" encoding="utf-8"?>
<sst xmlns="http://schemas.openxmlformats.org/spreadsheetml/2006/main" count="422" uniqueCount="170">
  <si>
    <t>1. Woche</t>
  </si>
  <si>
    <t>Mo</t>
  </si>
  <si>
    <t>Di</t>
  </si>
  <si>
    <t>Mi</t>
  </si>
  <si>
    <t>Do</t>
  </si>
  <si>
    <t>Fr</t>
  </si>
  <si>
    <t>Sa</t>
  </si>
  <si>
    <t>So</t>
  </si>
  <si>
    <t>Vorgabe</t>
  </si>
  <si>
    <t>10km lockerer DL</t>
  </si>
  <si>
    <t>Realisiert:</t>
  </si>
  <si>
    <t>Befinden:</t>
  </si>
  <si>
    <t>Wetter:</t>
  </si>
  <si>
    <t>Ruhetag</t>
  </si>
  <si>
    <t>2. Woche</t>
  </si>
  <si>
    <t>10x 1000m schneller DL</t>
  </si>
  <si>
    <t>10 km langsamer DL</t>
  </si>
  <si>
    <t>3. Woche</t>
  </si>
  <si>
    <t>4. Woche</t>
  </si>
  <si>
    <t>10 km lockerer DL</t>
  </si>
  <si>
    <t>30 km Dauerlauf</t>
  </si>
  <si>
    <t>5. Woche</t>
  </si>
  <si>
    <t>6. Woche</t>
  </si>
  <si>
    <t>12 km Renntempo DL</t>
  </si>
  <si>
    <t>32 km Dauerlauf</t>
  </si>
  <si>
    <t>7. Woche</t>
  </si>
  <si>
    <t>8. Woche</t>
  </si>
  <si>
    <t>Halbmarathon in 1:40</t>
  </si>
  <si>
    <t>61 km</t>
  </si>
  <si>
    <t>35 km Dauerlauf</t>
  </si>
  <si>
    <t>65 km</t>
  </si>
  <si>
    <t>9. Woche</t>
  </si>
  <si>
    <t>12km lockerer DL</t>
  </si>
  <si>
    <t>79 km</t>
  </si>
  <si>
    <t>10. Woche</t>
  </si>
  <si>
    <t>11. Woche</t>
  </si>
  <si>
    <t>12. Woche</t>
  </si>
  <si>
    <t>Marathon in 3:29 h</t>
  </si>
  <si>
    <t>6km lockerer DL</t>
  </si>
  <si>
    <t>60 km</t>
  </si>
  <si>
    <t>59 km</t>
  </si>
  <si>
    <t>Gewicht in KG:</t>
  </si>
  <si>
    <t>Ruhepuls S/Min:</t>
  </si>
  <si>
    <t>Ziel: 42.195 km in 3.30.00 Std.</t>
  </si>
  <si>
    <t>Fahrplan: 30 km in 2.30.00 Std.</t>
  </si>
  <si>
    <t>Fahrplan: 10 km in 50 Min</t>
  </si>
  <si>
    <t>Fahrplan: 5 km in 25 Min</t>
  </si>
  <si>
    <t>Fahrplan: 1 km in 5 Min</t>
  </si>
  <si>
    <t>Fahrplan: 15 km in 1.15 Std.</t>
  </si>
  <si>
    <t>Fahrplan: 21 km in 1.45 Std.</t>
  </si>
  <si>
    <t>Fahrplan: 20 km in 1.40 Std.</t>
  </si>
  <si>
    <t>Fahrplan: 35 km in 2.54.00 Std.</t>
  </si>
  <si>
    <t>Fahrplan: 40 km in 3.19.00 Std.</t>
  </si>
  <si>
    <t>Krafttraining</t>
  </si>
  <si>
    <t>45 Min.</t>
  </si>
  <si>
    <t>50 Min</t>
  </si>
  <si>
    <t>2 Std.</t>
  </si>
  <si>
    <t>57 km</t>
  </si>
  <si>
    <t>14km lockerer DL</t>
  </si>
  <si>
    <t>1.18 std. 142 S/M</t>
  </si>
  <si>
    <t>8.3 km Dauerlauf</t>
  </si>
  <si>
    <t>40 Min</t>
  </si>
  <si>
    <t>52 Min</t>
  </si>
  <si>
    <t>7x 1000m schneller DL</t>
  </si>
  <si>
    <t>21 km DL</t>
  </si>
  <si>
    <t>21 km langsam DL</t>
  </si>
  <si>
    <t>14 km lockerer DL</t>
  </si>
  <si>
    <t>gut</t>
  </si>
  <si>
    <t>Schön</t>
  </si>
  <si>
    <t>1:16std. 142 S/M</t>
  </si>
  <si>
    <t>400 M in 70 sec.</t>
  </si>
  <si>
    <t>8.6 km</t>
  </si>
  <si>
    <t>49 Min.</t>
  </si>
  <si>
    <t>2 Std. 50 Min</t>
  </si>
  <si>
    <t xml:space="preserve">10 x 400 M ,  14 Km </t>
  </si>
  <si>
    <t>64.6 km</t>
  </si>
  <si>
    <t>14 km  in 1.17 std.</t>
  </si>
  <si>
    <t>141 S/M</t>
  </si>
  <si>
    <t>8.6 km lockerer DL</t>
  </si>
  <si>
    <t>40 Min.</t>
  </si>
  <si>
    <t>8.6 km schneller DL</t>
  </si>
  <si>
    <t>61.2 km</t>
  </si>
  <si>
    <t>gut, müde</t>
  </si>
  <si>
    <t>zu kalt für Sommer</t>
  </si>
  <si>
    <t>10.6 Km lockerer DL</t>
  </si>
  <si>
    <t>64 Min. 131 S/M</t>
  </si>
  <si>
    <t>57 Min. 141 S/M</t>
  </si>
  <si>
    <t>10.3 km lockerer DL</t>
  </si>
  <si>
    <t xml:space="preserve">14.1 km   </t>
  </si>
  <si>
    <t>1.15 Std. / 136 S/M</t>
  </si>
  <si>
    <t>Gut</t>
  </si>
  <si>
    <t>warm</t>
  </si>
  <si>
    <t>14 km in 45 Min DL</t>
  </si>
  <si>
    <t>1 Std. 14 Min</t>
  </si>
  <si>
    <t>18 km Renntempo DL</t>
  </si>
  <si>
    <t>1 Std. 30 Min</t>
  </si>
  <si>
    <t>gut, übertrainiert</t>
  </si>
  <si>
    <t>Regen / Schön</t>
  </si>
  <si>
    <t>8.5 km lockerer DL</t>
  </si>
  <si>
    <t>72,5 km</t>
  </si>
  <si>
    <t>3 Std.</t>
  </si>
  <si>
    <t>45 Min</t>
  </si>
  <si>
    <t>80kg/16.5 % Fettant.</t>
  </si>
  <si>
    <t>14 Km</t>
  </si>
  <si>
    <t>1.16 Std.</t>
  </si>
  <si>
    <t>2. 50 Std.</t>
  </si>
  <si>
    <t>Trainingsüberlastung</t>
  </si>
  <si>
    <t>Schön, warm</t>
  </si>
  <si>
    <t>46 Min.</t>
  </si>
  <si>
    <t>13 km Renntempo DL</t>
  </si>
  <si>
    <t>1,06 Std.</t>
  </si>
  <si>
    <t>65,8 km</t>
  </si>
  <si>
    <t>9km lockerer DL</t>
  </si>
  <si>
    <t>Zeit in Wochen bis zum Marathon:</t>
  </si>
  <si>
    <t>Datum Marathon:</t>
  </si>
  <si>
    <t>Datum Heute:</t>
  </si>
  <si>
    <t>Noch 12 Wochen</t>
  </si>
  <si>
    <t>Kilometer</t>
  </si>
  <si>
    <t>Summe</t>
  </si>
  <si>
    <t>Noch 11 Wochen</t>
  </si>
  <si>
    <t>Noch 10 Wochen</t>
  </si>
  <si>
    <t>Noch 9 Wochen</t>
  </si>
  <si>
    <t>Noch 8 Wochen</t>
  </si>
  <si>
    <t>Noch 7 Wochen</t>
  </si>
  <si>
    <t>Detail:</t>
  </si>
  <si>
    <t>Differenz</t>
  </si>
  <si>
    <t>10x 1km &lt; 3.55</t>
  </si>
  <si>
    <t>Noch 6 Wochen</t>
  </si>
  <si>
    <t>Noch 5 Wochen</t>
  </si>
  <si>
    <t>Noch 4 Wochen</t>
  </si>
  <si>
    <t>Noch 3 Wochen</t>
  </si>
  <si>
    <t>Noch 2 Wochen</t>
  </si>
  <si>
    <t>Letzte Woche</t>
  </si>
  <si>
    <t>bei Kilometer 5</t>
  </si>
  <si>
    <t>34. Berlin Marathon :</t>
  </si>
  <si>
    <t>bei Kilometer 10</t>
  </si>
  <si>
    <t>bei Kilometer 15</t>
  </si>
  <si>
    <t>bei Kilometer 1</t>
  </si>
  <si>
    <t>bei Kilometer 20</t>
  </si>
  <si>
    <t>bei Kilometer 25</t>
  </si>
  <si>
    <t>bei Kilometer 30</t>
  </si>
  <si>
    <t>bei Kilometer 35</t>
  </si>
  <si>
    <t>bei Kilometer 40</t>
  </si>
  <si>
    <t>bei Kilometer 42.195</t>
  </si>
  <si>
    <t>bei Kilometer 21</t>
  </si>
  <si>
    <t>Fahrplan: 25 km in 2.05.00 Std.</t>
  </si>
  <si>
    <t>Differenz:</t>
  </si>
  <si>
    <t>12 km / h</t>
  </si>
  <si>
    <t>Detail</t>
  </si>
  <si>
    <t>6km schneller DL</t>
  </si>
  <si>
    <t>30 Min</t>
  </si>
  <si>
    <t>35 Min</t>
  </si>
  <si>
    <t>10 km lockerer Dauerlauf</t>
  </si>
  <si>
    <t>50 Min.</t>
  </si>
  <si>
    <t>Renntempo in 45 Min.</t>
  </si>
  <si>
    <t>Langsamer DL</t>
  </si>
  <si>
    <t>(7x 1km &lt;3.55)</t>
  </si>
  <si>
    <t>Dauerlauf in 2 Std.</t>
  </si>
  <si>
    <t>Wettkampf</t>
  </si>
  <si>
    <t>6x 1km in 3.55 Min.</t>
  </si>
  <si>
    <t>21 km Dauerlauf</t>
  </si>
  <si>
    <t xml:space="preserve">2 Std. </t>
  </si>
  <si>
    <t>Start Training:</t>
  </si>
  <si>
    <t>43 S/Min</t>
  </si>
  <si>
    <t>44 S/Min</t>
  </si>
  <si>
    <t>45 S/Min</t>
  </si>
  <si>
    <t>47 S/Min</t>
  </si>
  <si>
    <t>49 S/Min</t>
  </si>
  <si>
    <t>51 S/Min</t>
  </si>
  <si>
    <t>Start Training in :</t>
  </si>
</sst>
</file>

<file path=xl/styles.xml><?xml version="1.0" encoding="utf-8"?>
<styleSheet xmlns="http://schemas.openxmlformats.org/spreadsheetml/2006/main">
  <numFmts count="2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\ &quot;Tage&quot;"/>
    <numFmt numFmtId="171" formatCode="0\ &quot;Wochen&quot;"/>
    <numFmt numFmtId="172" formatCode="0\ &quot;Km&quot;"/>
    <numFmt numFmtId="173" formatCode="[$-807]dddd\,\ d\.\ mmmm\ yyyy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0.00\ &quot;Min&quot;"/>
    <numFmt numFmtId="179" formatCode="0.00\ \ &quot;Std&quot;"/>
    <numFmt numFmtId="180" formatCode="dd/mm/yyyy;@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18"/>
      <name val="Calibri"/>
      <family val="2"/>
    </font>
    <font>
      <sz val="7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sz val="10"/>
      <color indexed="53"/>
      <name val="Calibri"/>
      <family val="2"/>
    </font>
    <font>
      <sz val="10"/>
      <color indexed="17"/>
      <name val="Calibri"/>
      <family val="2"/>
    </font>
    <font>
      <b/>
      <sz val="10"/>
      <color indexed="10"/>
      <name val="Calibri"/>
      <family val="2"/>
    </font>
    <font>
      <b/>
      <sz val="10"/>
      <color indexed="6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0" fontId="3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3" borderId="9" applyNumberFormat="0" applyAlignment="0" applyProtection="0"/>
  </cellStyleXfs>
  <cellXfs count="80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10" borderId="10" xfId="0" applyFont="1" applyFill="1" applyBorder="1" applyAlignment="1">
      <alignment/>
    </xf>
    <xf numFmtId="0" fontId="17" fillId="10" borderId="0" xfId="0" applyFont="1" applyFill="1" applyBorder="1" applyAlignment="1">
      <alignment/>
    </xf>
    <xf numFmtId="0" fontId="17" fillId="10" borderId="11" xfId="0" applyFont="1" applyFill="1" applyBorder="1" applyAlignment="1">
      <alignment/>
    </xf>
    <xf numFmtId="0" fontId="17" fillId="10" borderId="12" xfId="0" applyFont="1" applyFill="1" applyBorder="1" applyAlignment="1">
      <alignment/>
    </xf>
    <xf numFmtId="0" fontId="17" fillId="10" borderId="13" xfId="0" applyFont="1" applyFill="1" applyBorder="1" applyAlignment="1">
      <alignment/>
    </xf>
    <xf numFmtId="0" fontId="17" fillId="10" borderId="14" xfId="0" applyFont="1" applyFill="1" applyBorder="1" applyAlignment="1">
      <alignment/>
    </xf>
    <xf numFmtId="0" fontId="18" fillId="11" borderId="15" xfId="0" applyFont="1" applyFill="1" applyBorder="1" applyAlignment="1">
      <alignment/>
    </xf>
    <xf numFmtId="0" fontId="18" fillId="11" borderId="16" xfId="0" applyFont="1" applyFill="1" applyBorder="1" applyAlignment="1">
      <alignment/>
    </xf>
    <xf numFmtId="0" fontId="18" fillId="11" borderId="17" xfId="0" applyFont="1" applyFill="1" applyBorder="1" applyAlignment="1">
      <alignment/>
    </xf>
    <xf numFmtId="0" fontId="18" fillId="10" borderId="18" xfId="0" applyFont="1" applyFill="1" applyBorder="1" applyAlignment="1">
      <alignment/>
    </xf>
    <xf numFmtId="0" fontId="17" fillId="10" borderId="19" xfId="0" applyFont="1" applyFill="1" applyBorder="1" applyAlignment="1">
      <alignment/>
    </xf>
    <xf numFmtId="0" fontId="19" fillId="10" borderId="11" xfId="0" applyFont="1" applyFill="1" applyBorder="1" applyAlignment="1">
      <alignment/>
    </xf>
    <xf numFmtId="0" fontId="20" fillId="10" borderId="0" xfId="0" applyFont="1" applyFill="1" applyBorder="1" applyAlignment="1">
      <alignment/>
    </xf>
    <xf numFmtId="0" fontId="17" fillId="0" borderId="0" xfId="0" applyFont="1" applyAlignment="1">
      <alignment horizontal="center"/>
    </xf>
    <xf numFmtId="0" fontId="18" fillId="11" borderId="16" xfId="0" applyFont="1" applyFill="1" applyBorder="1" applyAlignment="1">
      <alignment horizontal="center"/>
    </xf>
    <xf numFmtId="0" fontId="17" fillId="10" borderId="0" xfId="0" applyFont="1" applyFill="1" applyBorder="1" applyAlignment="1">
      <alignment horizontal="center"/>
    </xf>
    <xf numFmtId="0" fontId="17" fillId="10" borderId="13" xfId="0" applyFont="1" applyFill="1" applyBorder="1" applyAlignment="1">
      <alignment horizontal="center"/>
    </xf>
    <xf numFmtId="0" fontId="17" fillId="10" borderId="15" xfId="0" applyFont="1" applyFill="1" applyBorder="1" applyAlignment="1">
      <alignment/>
    </xf>
    <xf numFmtId="0" fontId="17" fillId="10" borderId="17" xfId="0" applyFont="1" applyFill="1" applyBorder="1" applyAlignment="1">
      <alignment/>
    </xf>
    <xf numFmtId="0" fontId="18" fillId="10" borderId="20" xfId="0" applyFont="1" applyFill="1" applyBorder="1" applyAlignment="1">
      <alignment/>
    </xf>
    <xf numFmtId="0" fontId="17" fillId="10" borderId="21" xfId="0" applyFont="1" applyFill="1" applyBorder="1" applyAlignment="1">
      <alignment/>
    </xf>
    <xf numFmtId="0" fontId="17" fillId="10" borderId="22" xfId="0" applyFont="1" applyFill="1" applyBorder="1" applyAlignment="1">
      <alignment/>
    </xf>
    <xf numFmtId="0" fontId="17" fillId="10" borderId="23" xfId="0" applyFont="1" applyFill="1" applyBorder="1" applyAlignment="1">
      <alignment/>
    </xf>
    <xf numFmtId="0" fontId="17" fillId="10" borderId="22" xfId="0" applyFont="1" applyFill="1" applyBorder="1" applyAlignment="1">
      <alignment horizontal="center"/>
    </xf>
    <xf numFmtId="172" fontId="17" fillId="10" borderId="24" xfId="0" applyNumberFormat="1" applyFont="1" applyFill="1" applyBorder="1" applyAlignment="1">
      <alignment horizontal="center"/>
    </xf>
    <xf numFmtId="0" fontId="18" fillId="11" borderId="24" xfId="0" applyFont="1" applyFill="1" applyBorder="1" applyAlignment="1">
      <alignment horizontal="center"/>
    </xf>
    <xf numFmtId="172" fontId="17" fillId="10" borderId="21" xfId="0" applyNumberFormat="1" applyFont="1" applyFill="1" applyBorder="1" applyAlignment="1">
      <alignment/>
    </xf>
    <xf numFmtId="172" fontId="17" fillId="10" borderId="22" xfId="0" applyNumberFormat="1" applyFont="1" applyFill="1" applyBorder="1" applyAlignment="1">
      <alignment/>
    </xf>
    <xf numFmtId="172" fontId="17" fillId="10" borderId="24" xfId="0" applyNumberFormat="1" applyFont="1" applyFill="1" applyBorder="1" applyAlignment="1">
      <alignment/>
    </xf>
    <xf numFmtId="0" fontId="17" fillId="10" borderId="24" xfId="0" applyFont="1" applyFill="1" applyBorder="1" applyAlignment="1">
      <alignment/>
    </xf>
    <xf numFmtId="14" fontId="17" fillId="10" borderId="10" xfId="0" applyNumberFormat="1" applyFont="1" applyFill="1" applyBorder="1" applyAlignment="1">
      <alignment horizontal="left"/>
    </xf>
    <xf numFmtId="14" fontId="17" fillId="10" borderId="10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71" fontId="21" fillId="24" borderId="0" xfId="0" applyNumberFormat="1" applyFont="1" applyFill="1" applyAlignment="1">
      <alignment/>
    </xf>
    <xf numFmtId="170" fontId="21" fillId="24" borderId="0" xfId="0" applyNumberFormat="1" applyFont="1" applyFill="1" applyAlignment="1">
      <alignment/>
    </xf>
    <xf numFmtId="178" fontId="17" fillId="0" borderId="0" xfId="0" applyNumberFormat="1" applyFont="1" applyAlignment="1">
      <alignment horizontal="center"/>
    </xf>
    <xf numFmtId="0" fontId="22" fillId="0" borderId="0" xfId="0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17" fillId="25" borderId="15" xfId="0" applyFont="1" applyFill="1" applyBorder="1" applyAlignment="1">
      <alignment/>
    </xf>
    <xf numFmtId="0" fontId="17" fillId="25" borderId="16" xfId="0" applyFont="1" applyFill="1" applyBorder="1" applyAlignment="1">
      <alignment/>
    </xf>
    <xf numFmtId="0" fontId="17" fillId="25" borderId="16" xfId="0" applyFont="1" applyFill="1" applyBorder="1" applyAlignment="1">
      <alignment horizontal="center"/>
    </xf>
    <xf numFmtId="179" fontId="23" fillId="25" borderId="16" xfId="0" applyNumberFormat="1" applyFont="1" applyFill="1" applyBorder="1" applyAlignment="1">
      <alignment/>
    </xf>
    <xf numFmtId="0" fontId="17" fillId="25" borderId="17" xfId="0" applyFont="1" applyFill="1" applyBorder="1" applyAlignment="1">
      <alignment/>
    </xf>
    <xf numFmtId="179" fontId="24" fillId="25" borderId="16" xfId="0" applyNumberFormat="1" applyFont="1" applyFill="1" applyBorder="1" applyAlignment="1">
      <alignment/>
    </xf>
    <xf numFmtId="179" fontId="25" fillId="25" borderId="16" xfId="0" applyNumberFormat="1" applyFont="1" applyFill="1" applyBorder="1" applyAlignment="1">
      <alignment/>
    </xf>
    <xf numFmtId="0" fontId="17" fillId="25" borderId="12" xfId="0" applyFont="1" applyFill="1" applyBorder="1" applyAlignment="1">
      <alignment/>
    </xf>
    <xf numFmtId="0" fontId="17" fillId="25" borderId="13" xfId="0" applyFont="1" applyFill="1" applyBorder="1" applyAlignment="1">
      <alignment/>
    </xf>
    <xf numFmtId="0" fontId="17" fillId="25" borderId="13" xfId="0" applyFont="1" applyFill="1" applyBorder="1" applyAlignment="1">
      <alignment horizontal="center"/>
    </xf>
    <xf numFmtId="179" fontId="23" fillId="25" borderId="13" xfId="0" applyNumberFormat="1" applyFont="1" applyFill="1" applyBorder="1" applyAlignment="1">
      <alignment/>
    </xf>
    <xf numFmtId="0" fontId="17" fillId="25" borderId="14" xfId="0" applyFont="1" applyFill="1" applyBorder="1" applyAlignment="1">
      <alignment/>
    </xf>
    <xf numFmtId="14" fontId="17" fillId="25" borderId="16" xfId="0" applyNumberFormat="1" applyFont="1" applyFill="1" applyBorder="1" applyAlignment="1">
      <alignment horizontal="left"/>
    </xf>
    <xf numFmtId="0" fontId="17" fillId="25" borderId="16" xfId="0" applyFont="1" applyFill="1" applyBorder="1" applyAlignment="1">
      <alignment horizontal="right"/>
    </xf>
    <xf numFmtId="0" fontId="23" fillId="11" borderId="0" xfId="0" applyFont="1" applyFill="1" applyBorder="1" applyAlignment="1">
      <alignment/>
    </xf>
    <xf numFmtId="172" fontId="23" fillId="11" borderId="22" xfId="0" applyNumberFormat="1" applyFont="1" applyFill="1" applyBorder="1" applyAlignment="1">
      <alignment/>
    </xf>
    <xf numFmtId="0" fontId="17" fillId="10" borderId="10" xfId="0" applyFont="1" applyFill="1" applyBorder="1" applyAlignment="1">
      <alignment horizontal="center"/>
    </xf>
    <xf numFmtId="0" fontId="17" fillId="10" borderId="25" xfId="0" applyFont="1" applyFill="1" applyBorder="1" applyAlignment="1">
      <alignment/>
    </xf>
    <xf numFmtId="0" fontId="17" fillId="10" borderId="10" xfId="0" applyFont="1" applyFill="1" applyBorder="1" applyAlignment="1">
      <alignment horizontal="left"/>
    </xf>
    <xf numFmtId="0" fontId="23" fillId="11" borderId="13" xfId="0" applyFont="1" applyFill="1" applyBorder="1" applyAlignment="1">
      <alignment/>
    </xf>
    <xf numFmtId="0" fontId="23" fillId="11" borderId="13" xfId="0" applyFont="1" applyFill="1" applyBorder="1" applyAlignment="1">
      <alignment horizontal="center"/>
    </xf>
    <xf numFmtId="0" fontId="23" fillId="11" borderId="25" xfId="0" applyFont="1" applyFill="1" applyBorder="1" applyAlignment="1">
      <alignment/>
    </xf>
    <xf numFmtId="0" fontId="17" fillId="11" borderId="22" xfId="0" applyFont="1" applyFill="1" applyBorder="1" applyAlignment="1">
      <alignment/>
    </xf>
    <xf numFmtId="0" fontId="17" fillId="10" borderId="21" xfId="0" applyFont="1" applyFill="1" applyBorder="1" applyAlignment="1">
      <alignment horizontal="center"/>
    </xf>
    <xf numFmtId="0" fontId="17" fillId="10" borderId="25" xfId="0" applyFont="1" applyFill="1" applyBorder="1" applyAlignment="1">
      <alignment horizontal="center"/>
    </xf>
    <xf numFmtId="0" fontId="17" fillId="24" borderId="0" xfId="0" applyFont="1" applyFill="1" applyAlignment="1">
      <alignment horizontal="center"/>
    </xf>
    <xf numFmtId="14" fontId="17" fillId="24" borderId="0" xfId="0" applyNumberFormat="1" applyFont="1" applyFill="1" applyAlignment="1">
      <alignment horizontal="center"/>
    </xf>
    <xf numFmtId="0" fontId="26" fillId="24" borderId="0" xfId="0" applyFont="1" applyFill="1" applyAlignment="1">
      <alignment horizontal="center"/>
    </xf>
    <xf numFmtId="180" fontId="26" fillId="24" borderId="0" xfId="0" applyNumberFormat="1" applyFont="1" applyFill="1" applyAlignment="1">
      <alignment horizontal="center"/>
    </xf>
    <xf numFmtId="178" fontId="23" fillId="0" borderId="0" xfId="0" applyNumberFormat="1" applyFont="1" applyAlignment="1">
      <alignment horizontal="center"/>
    </xf>
    <xf numFmtId="170" fontId="8" fillId="11" borderId="0" xfId="0" applyNumberFormat="1" applyFont="1" applyFill="1" applyAlignment="1">
      <alignment/>
    </xf>
    <xf numFmtId="0" fontId="27" fillId="11" borderId="0" xfId="0" applyFont="1" applyFill="1" applyAlignment="1">
      <alignment/>
    </xf>
    <xf numFmtId="0" fontId="17" fillId="11" borderId="0" xfId="0" applyFont="1" applyFill="1" applyAlignment="1">
      <alignment horizontal="center"/>
    </xf>
    <xf numFmtId="14" fontId="17" fillId="11" borderId="0" xfId="0" applyNumberFormat="1" applyFont="1" applyFill="1" applyAlignment="1">
      <alignment horizontal="center"/>
    </xf>
    <xf numFmtId="14" fontId="23" fillId="11" borderId="13" xfId="0" applyNumberFormat="1" applyFont="1" applyFill="1" applyBorder="1" applyAlignment="1">
      <alignment/>
    </xf>
    <xf numFmtId="0" fontId="18" fillId="24" borderId="16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tabSelected="1" workbookViewId="0" topLeftCell="C1">
      <pane ySplit="2" topLeftCell="BM3" activePane="bottomLeft" state="frozen"/>
      <selection pane="topLeft" activeCell="A1" sqref="A1"/>
      <selection pane="bottomLeft" activeCell="J8" sqref="J8"/>
    </sheetView>
  </sheetViews>
  <sheetFormatPr defaultColWidth="11.421875" defaultRowHeight="15"/>
  <cols>
    <col min="1" max="1" width="11.421875" style="1" customWidth="1"/>
    <col min="2" max="2" width="7.7109375" style="1" customWidth="1"/>
    <col min="3" max="3" width="10.57421875" style="1" customWidth="1"/>
    <col min="4" max="4" width="20.7109375" style="15" customWidth="1"/>
    <col min="5" max="5" width="15.421875" style="1" customWidth="1"/>
    <col min="6" max="6" width="14.7109375" style="1" customWidth="1"/>
    <col min="7" max="7" width="1.7109375" style="1" customWidth="1"/>
    <col min="8" max="8" width="11.421875" style="1" customWidth="1"/>
    <col min="9" max="9" width="6.421875" style="1" customWidth="1"/>
    <col min="10" max="10" width="10.8515625" style="1" customWidth="1"/>
    <col min="11" max="11" width="19.421875" style="1" customWidth="1"/>
    <col min="12" max="12" width="17.00390625" style="1" customWidth="1"/>
    <col min="13" max="13" width="17.8515625" style="1" customWidth="1"/>
    <col min="14" max="14" width="13.8515625" style="1" customWidth="1"/>
    <col min="15" max="16384" width="11.421875" style="1" customWidth="1"/>
  </cols>
  <sheetData>
    <row r="1" spans="3:14" ht="15">
      <c r="C1" s="34"/>
      <c r="D1" s="35" t="s">
        <v>113</v>
      </c>
      <c r="E1" s="36"/>
      <c r="F1" s="37">
        <f>H1/7</f>
        <v>15.571428571428571</v>
      </c>
      <c r="G1" s="36"/>
      <c r="H1" s="38">
        <f>L1-L2</f>
        <v>109</v>
      </c>
      <c r="K1" s="69" t="s">
        <v>114</v>
      </c>
      <c r="L1" s="70">
        <v>39558</v>
      </c>
      <c r="M1" s="71" t="s">
        <v>162</v>
      </c>
      <c r="N1" s="72">
        <f>SUM((L1)-84)</f>
        <v>39474</v>
      </c>
    </row>
    <row r="2" spans="11:14" ht="15" thickBot="1">
      <c r="K2" s="76" t="s">
        <v>115</v>
      </c>
      <c r="L2" s="77">
        <f ca="1">TODAY()</f>
        <v>39449</v>
      </c>
      <c r="M2" s="75" t="s">
        <v>169</v>
      </c>
      <c r="N2" s="74">
        <f>SUM(N1-L2)</f>
        <v>25</v>
      </c>
    </row>
    <row r="3" spans="1:13" ht="13.5" thickBot="1">
      <c r="A3" s="8" t="s">
        <v>0</v>
      </c>
      <c r="B3" s="79" t="s">
        <v>116</v>
      </c>
      <c r="C3" s="79"/>
      <c r="D3" s="27" t="s">
        <v>8</v>
      </c>
      <c r="E3" s="10" t="s">
        <v>124</v>
      </c>
      <c r="F3" s="21" t="s">
        <v>42</v>
      </c>
      <c r="H3" s="8" t="s">
        <v>14</v>
      </c>
      <c r="I3" s="79" t="s">
        <v>119</v>
      </c>
      <c r="J3" s="79"/>
      <c r="K3" s="27" t="s">
        <v>8</v>
      </c>
      <c r="L3" s="10" t="s">
        <v>124</v>
      </c>
      <c r="M3" s="21" t="s">
        <v>42</v>
      </c>
    </row>
    <row r="4" spans="1:13" ht="12.75">
      <c r="A4" s="32">
        <f>+L1-84</f>
        <v>39474</v>
      </c>
      <c r="B4" s="22" t="s">
        <v>1</v>
      </c>
      <c r="C4" s="28">
        <v>0</v>
      </c>
      <c r="D4" s="25" t="s">
        <v>53</v>
      </c>
      <c r="E4" s="25" t="s">
        <v>54</v>
      </c>
      <c r="F4" s="4" t="s">
        <v>168</v>
      </c>
      <c r="H4" s="32">
        <f>A4+7</f>
        <v>39481</v>
      </c>
      <c r="I4" s="22" t="s">
        <v>1</v>
      </c>
      <c r="J4" s="28">
        <v>14</v>
      </c>
      <c r="K4" s="3" t="s">
        <v>58</v>
      </c>
      <c r="L4" s="22" t="s">
        <v>59</v>
      </c>
      <c r="M4" s="4" t="s">
        <v>167</v>
      </c>
    </row>
    <row r="5" spans="1:13" ht="12.75">
      <c r="A5" s="32"/>
      <c r="B5" s="23" t="s">
        <v>2</v>
      </c>
      <c r="C5" s="29">
        <v>10</v>
      </c>
      <c r="D5" s="25" t="s">
        <v>9</v>
      </c>
      <c r="E5" s="25" t="s">
        <v>55</v>
      </c>
      <c r="F5" s="24" t="s">
        <v>41</v>
      </c>
      <c r="H5" s="2"/>
      <c r="I5" s="23" t="s">
        <v>2</v>
      </c>
      <c r="J5" s="29">
        <v>10</v>
      </c>
      <c r="K5" s="3" t="s">
        <v>60</v>
      </c>
      <c r="L5" s="23" t="s">
        <v>61</v>
      </c>
      <c r="M5" s="24" t="s">
        <v>41</v>
      </c>
    </row>
    <row r="6" spans="1:13" ht="12.75">
      <c r="A6" s="2"/>
      <c r="B6" s="23" t="s">
        <v>3</v>
      </c>
      <c r="C6" s="29">
        <v>10</v>
      </c>
      <c r="D6" s="25" t="s">
        <v>15</v>
      </c>
      <c r="E6" s="25" t="s">
        <v>126</v>
      </c>
      <c r="F6" s="4">
        <v>83</v>
      </c>
      <c r="H6" s="2"/>
      <c r="I6" s="23" t="s">
        <v>3</v>
      </c>
      <c r="J6" s="29">
        <v>10</v>
      </c>
      <c r="K6" s="3" t="s">
        <v>63</v>
      </c>
      <c r="L6" s="23" t="s">
        <v>156</v>
      </c>
      <c r="M6" s="4">
        <v>82</v>
      </c>
    </row>
    <row r="7" spans="1:13" ht="12.75">
      <c r="A7" s="2"/>
      <c r="B7" s="23" t="s">
        <v>4</v>
      </c>
      <c r="C7" s="29">
        <v>0</v>
      </c>
      <c r="D7" s="25" t="s">
        <v>53</v>
      </c>
      <c r="E7" s="25" t="s">
        <v>53</v>
      </c>
      <c r="F7" s="24" t="s">
        <v>11</v>
      </c>
      <c r="H7" s="2"/>
      <c r="I7" s="23" t="s">
        <v>4</v>
      </c>
      <c r="J7" s="29">
        <v>10</v>
      </c>
      <c r="K7" s="3" t="s">
        <v>16</v>
      </c>
      <c r="L7" s="23" t="s">
        <v>62</v>
      </c>
      <c r="M7" s="24" t="s">
        <v>11</v>
      </c>
    </row>
    <row r="8" spans="1:13" ht="12.75">
      <c r="A8" s="2"/>
      <c r="B8" s="23" t="s">
        <v>5</v>
      </c>
      <c r="C8" s="29">
        <v>10</v>
      </c>
      <c r="D8" s="25" t="s">
        <v>16</v>
      </c>
      <c r="E8" s="25" t="s">
        <v>55</v>
      </c>
      <c r="F8" s="13"/>
      <c r="H8" s="2"/>
      <c r="I8" s="23" t="s">
        <v>5</v>
      </c>
      <c r="J8" s="29">
        <v>0</v>
      </c>
      <c r="K8" s="62" t="s">
        <v>53</v>
      </c>
      <c r="L8" s="23" t="s">
        <v>53</v>
      </c>
      <c r="M8" s="13"/>
    </row>
    <row r="9" spans="1:13" ht="12.75">
      <c r="A9" s="2" t="s">
        <v>8</v>
      </c>
      <c r="B9" s="23" t="s">
        <v>6</v>
      </c>
      <c r="C9" s="29">
        <v>21</v>
      </c>
      <c r="D9" s="25" t="s">
        <v>64</v>
      </c>
      <c r="E9" s="25" t="s">
        <v>56</v>
      </c>
      <c r="F9" s="24" t="s">
        <v>12</v>
      </c>
      <c r="H9" s="2" t="s">
        <v>8</v>
      </c>
      <c r="I9" s="23" t="s">
        <v>6</v>
      </c>
      <c r="J9" s="29">
        <v>21</v>
      </c>
      <c r="K9" s="3" t="s">
        <v>65</v>
      </c>
      <c r="L9" s="23" t="s">
        <v>157</v>
      </c>
      <c r="M9" s="24" t="s">
        <v>12</v>
      </c>
    </row>
    <row r="10" spans="1:13" ht="13.5" thickBot="1">
      <c r="A10" s="2" t="s">
        <v>57</v>
      </c>
      <c r="B10" s="23" t="s">
        <v>7</v>
      </c>
      <c r="C10" s="29">
        <v>0</v>
      </c>
      <c r="D10" s="25" t="s">
        <v>13</v>
      </c>
      <c r="E10" s="25"/>
      <c r="F10" s="7"/>
      <c r="H10" s="5" t="s">
        <v>57</v>
      </c>
      <c r="I10" s="23" t="s">
        <v>7</v>
      </c>
      <c r="J10" s="29">
        <v>0</v>
      </c>
      <c r="K10" s="3" t="s">
        <v>13</v>
      </c>
      <c r="L10" s="61"/>
      <c r="M10" s="7"/>
    </row>
    <row r="11" spans="1:13" ht="13.5" thickBot="1">
      <c r="A11" s="19" t="s">
        <v>117</v>
      </c>
      <c r="B11" s="31" t="s">
        <v>118</v>
      </c>
      <c r="C11" s="30">
        <f>SUM(C4:C10)</f>
        <v>51</v>
      </c>
      <c r="D11" s="26">
        <v>51</v>
      </c>
      <c r="E11" s="26">
        <f>C11-D11</f>
        <v>0</v>
      </c>
      <c r="F11" s="20" t="s">
        <v>125</v>
      </c>
      <c r="H11" s="19" t="s">
        <v>117</v>
      </c>
      <c r="I11" s="31" t="s">
        <v>118</v>
      </c>
      <c r="J11" s="30">
        <f>SUM(J4:J10)</f>
        <v>65</v>
      </c>
      <c r="K11" s="26">
        <v>65</v>
      </c>
      <c r="L11" s="26">
        <f>J11-K11</f>
        <v>0</v>
      </c>
      <c r="M11" s="20" t="s">
        <v>125</v>
      </c>
    </row>
    <row r="12" ht="13.5" thickBot="1"/>
    <row r="13" spans="1:13" ht="13.5" thickBot="1">
      <c r="A13" s="8" t="s">
        <v>17</v>
      </c>
      <c r="B13" s="79" t="s">
        <v>120</v>
      </c>
      <c r="C13" s="79"/>
      <c r="D13" s="16" t="s">
        <v>8</v>
      </c>
      <c r="E13" s="10" t="s">
        <v>124</v>
      </c>
      <c r="F13" s="11" t="s">
        <v>42</v>
      </c>
      <c r="H13" s="8" t="s">
        <v>18</v>
      </c>
      <c r="I13" s="79" t="s">
        <v>121</v>
      </c>
      <c r="J13" s="79"/>
      <c r="K13" s="9" t="s">
        <v>8</v>
      </c>
      <c r="L13" s="10" t="s">
        <v>124</v>
      </c>
      <c r="M13" s="11" t="s">
        <v>42</v>
      </c>
    </row>
    <row r="14" spans="1:13" ht="12.75">
      <c r="A14" s="32">
        <f>H4+7</f>
        <v>39488</v>
      </c>
      <c r="B14" s="22" t="s">
        <v>1</v>
      </c>
      <c r="C14" s="28">
        <v>14</v>
      </c>
      <c r="D14" s="17" t="s">
        <v>66</v>
      </c>
      <c r="E14" s="22" t="s">
        <v>69</v>
      </c>
      <c r="F14" s="4" t="s">
        <v>166</v>
      </c>
      <c r="H14" s="33">
        <f>A14+7</f>
        <v>39495</v>
      </c>
      <c r="I14" s="22" t="s">
        <v>1</v>
      </c>
      <c r="J14" s="28">
        <v>0</v>
      </c>
      <c r="K14" s="3" t="s">
        <v>13</v>
      </c>
      <c r="L14" s="22"/>
      <c r="M14" s="4" t="s">
        <v>166</v>
      </c>
    </row>
    <row r="15" spans="1:13" ht="12.75">
      <c r="A15" s="2"/>
      <c r="B15" s="23" t="s">
        <v>2</v>
      </c>
      <c r="C15" s="29">
        <v>0</v>
      </c>
      <c r="D15" s="60" t="s">
        <v>53</v>
      </c>
      <c r="E15" s="23"/>
      <c r="F15" s="24" t="s">
        <v>41</v>
      </c>
      <c r="H15" s="2"/>
      <c r="I15" s="23" t="s">
        <v>2</v>
      </c>
      <c r="J15" s="29">
        <v>14</v>
      </c>
      <c r="K15" s="3" t="s">
        <v>76</v>
      </c>
      <c r="L15" s="23" t="s">
        <v>77</v>
      </c>
      <c r="M15" s="24" t="s">
        <v>41</v>
      </c>
    </row>
    <row r="16" spans="1:13" ht="12.75">
      <c r="A16" s="2"/>
      <c r="B16" s="23" t="s">
        <v>3</v>
      </c>
      <c r="C16" s="29">
        <v>13</v>
      </c>
      <c r="D16" s="17" t="s">
        <v>74</v>
      </c>
      <c r="E16" s="23" t="s">
        <v>70</v>
      </c>
      <c r="F16" s="4">
        <v>81</v>
      </c>
      <c r="H16" s="2"/>
      <c r="I16" s="23" t="s">
        <v>3</v>
      </c>
      <c r="J16" s="29">
        <v>8.6</v>
      </c>
      <c r="K16" s="3" t="s">
        <v>78</v>
      </c>
      <c r="L16" s="23" t="s">
        <v>79</v>
      </c>
      <c r="M16" s="4">
        <v>81</v>
      </c>
    </row>
    <row r="17" spans="1:13" ht="12.75">
      <c r="A17" s="2"/>
      <c r="B17" s="23" t="s">
        <v>4</v>
      </c>
      <c r="C17" s="29">
        <v>8.6</v>
      </c>
      <c r="D17" s="17" t="s">
        <v>71</v>
      </c>
      <c r="E17" s="23" t="s">
        <v>72</v>
      </c>
      <c r="F17" s="24" t="s">
        <v>11</v>
      </c>
      <c r="H17" s="2"/>
      <c r="I17" s="23" t="s">
        <v>4</v>
      </c>
      <c r="J17" s="29">
        <v>0</v>
      </c>
      <c r="K17" s="3" t="s">
        <v>13</v>
      </c>
      <c r="L17" s="23"/>
      <c r="M17" s="24" t="s">
        <v>11</v>
      </c>
    </row>
    <row r="18" spans="1:13" ht="12.75">
      <c r="A18" s="2"/>
      <c r="B18" s="23" t="s">
        <v>5</v>
      </c>
      <c r="C18" s="29">
        <v>0</v>
      </c>
      <c r="D18" s="60" t="s">
        <v>53</v>
      </c>
      <c r="E18" s="23"/>
      <c r="F18" s="4" t="s">
        <v>67</v>
      </c>
      <c r="H18" s="2"/>
      <c r="I18" s="23" t="s">
        <v>5</v>
      </c>
      <c r="J18" s="29">
        <v>0</v>
      </c>
      <c r="K18" s="3" t="s">
        <v>13</v>
      </c>
      <c r="L18" s="23"/>
      <c r="M18" s="4" t="s">
        <v>82</v>
      </c>
    </row>
    <row r="19" spans="1:13" ht="12.75">
      <c r="A19" s="2" t="s">
        <v>8</v>
      </c>
      <c r="B19" s="23" t="s">
        <v>6</v>
      </c>
      <c r="C19" s="29">
        <v>21</v>
      </c>
      <c r="D19" s="17" t="s">
        <v>160</v>
      </c>
      <c r="E19" s="23" t="s">
        <v>161</v>
      </c>
      <c r="F19" s="24" t="s">
        <v>12</v>
      </c>
      <c r="H19" s="2" t="s">
        <v>8</v>
      </c>
      <c r="I19" s="23" t="s">
        <v>6</v>
      </c>
      <c r="J19" s="29">
        <v>8.6</v>
      </c>
      <c r="K19" s="3" t="s">
        <v>80</v>
      </c>
      <c r="L19" s="23" t="s">
        <v>72</v>
      </c>
      <c r="M19" s="24" t="s">
        <v>12</v>
      </c>
    </row>
    <row r="20" spans="1:13" ht="13.5" thickBot="1">
      <c r="A20" s="5" t="s">
        <v>75</v>
      </c>
      <c r="B20" s="23" t="s">
        <v>7</v>
      </c>
      <c r="C20" s="29">
        <v>0</v>
      </c>
      <c r="D20" s="18" t="s">
        <v>13</v>
      </c>
      <c r="E20" s="61"/>
      <c r="F20" s="7" t="s">
        <v>68</v>
      </c>
      <c r="H20" s="5" t="s">
        <v>81</v>
      </c>
      <c r="I20" s="23" t="s">
        <v>7</v>
      </c>
      <c r="J20" s="29">
        <v>21</v>
      </c>
      <c r="K20" s="6" t="s">
        <v>160</v>
      </c>
      <c r="L20" s="61" t="s">
        <v>56</v>
      </c>
      <c r="M20" s="7" t="s">
        <v>83</v>
      </c>
    </row>
    <row r="21" spans="1:13" ht="13.5" thickBot="1">
      <c r="A21" s="19" t="s">
        <v>117</v>
      </c>
      <c r="B21" s="31" t="s">
        <v>118</v>
      </c>
      <c r="C21" s="30">
        <f>SUM(C14:C20)</f>
        <v>56.6</v>
      </c>
      <c r="D21" s="26">
        <v>57</v>
      </c>
      <c r="E21" s="26">
        <f>C21-D21</f>
        <v>-0.3999999999999986</v>
      </c>
      <c r="F21" s="20" t="s">
        <v>125</v>
      </c>
      <c r="H21" s="19" t="s">
        <v>117</v>
      </c>
      <c r="I21" s="31" t="s">
        <v>118</v>
      </c>
      <c r="J21" s="30">
        <f>SUM(J14:J20)</f>
        <v>52.2</v>
      </c>
      <c r="K21" s="26">
        <v>52</v>
      </c>
      <c r="L21" s="26">
        <f>J21-K21</f>
        <v>0.20000000000000284</v>
      </c>
      <c r="M21" s="20" t="s">
        <v>125</v>
      </c>
    </row>
    <row r="22" ht="13.5" thickBot="1"/>
    <row r="23" spans="1:13" ht="13.5" thickBot="1">
      <c r="A23" s="8" t="s">
        <v>21</v>
      </c>
      <c r="B23" s="79" t="s">
        <v>122</v>
      </c>
      <c r="C23" s="79"/>
      <c r="D23" s="16" t="s">
        <v>8</v>
      </c>
      <c r="E23" s="10" t="s">
        <v>124</v>
      </c>
      <c r="F23" s="11" t="s">
        <v>42</v>
      </c>
      <c r="H23" s="8" t="s">
        <v>22</v>
      </c>
      <c r="I23" s="79" t="s">
        <v>123</v>
      </c>
      <c r="J23" s="79"/>
      <c r="K23" s="9" t="s">
        <v>8</v>
      </c>
      <c r="L23" s="10" t="s">
        <v>124</v>
      </c>
      <c r="M23" s="11" t="s">
        <v>42</v>
      </c>
    </row>
    <row r="24" spans="1:13" ht="12.75">
      <c r="A24" s="33">
        <f>H14+7</f>
        <v>39502</v>
      </c>
      <c r="B24" s="3" t="s">
        <v>1</v>
      </c>
      <c r="C24" s="29">
        <v>0</v>
      </c>
      <c r="D24" s="17" t="s">
        <v>13</v>
      </c>
      <c r="E24" s="22"/>
      <c r="F24" s="4" t="s">
        <v>165</v>
      </c>
      <c r="H24" s="33">
        <f>A24+7</f>
        <v>39509</v>
      </c>
      <c r="I24" s="3" t="s">
        <v>1</v>
      </c>
      <c r="J24" s="29">
        <v>14</v>
      </c>
      <c r="K24" s="14" t="s">
        <v>92</v>
      </c>
      <c r="L24" s="22" t="s">
        <v>93</v>
      </c>
      <c r="M24" s="4" t="s">
        <v>165</v>
      </c>
    </row>
    <row r="25" spans="1:13" ht="12.75">
      <c r="A25" s="2"/>
      <c r="B25" s="3" t="s">
        <v>2</v>
      </c>
      <c r="C25" s="29">
        <v>10.6</v>
      </c>
      <c r="D25" s="17" t="s">
        <v>84</v>
      </c>
      <c r="E25" s="23" t="s">
        <v>85</v>
      </c>
      <c r="F25" s="24" t="s">
        <v>41</v>
      </c>
      <c r="H25" s="2"/>
      <c r="I25" s="3" t="s">
        <v>2</v>
      </c>
      <c r="J25" s="29"/>
      <c r="K25" s="3" t="s">
        <v>53</v>
      </c>
      <c r="L25" s="23"/>
      <c r="M25" s="24" t="s">
        <v>41</v>
      </c>
    </row>
    <row r="26" spans="1:13" ht="12.75">
      <c r="A26" s="2"/>
      <c r="B26" s="3" t="s">
        <v>3</v>
      </c>
      <c r="C26" s="29">
        <v>10.3</v>
      </c>
      <c r="D26" s="17" t="s">
        <v>87</v>
      </c>
      <c r="E26" s="23" t="s">
        <v>86</v>
      </c>
      <c r="F26" s="4" t="s">
        <v>102</v>
      </c>
      <c r="H26" s="2"/>
      <c r="I26" s="3" t="s">
        <v>3</v>
      </c>
      <c r="J26" s="29">
        <v>18</v>
      </c>
      <c r="K26" s="3" t="s">
        <v>94</v>
      </c>
      <c r="L26" s="23" t="s">
        <v>95</v>
      </c>
      <c r="M26" s="4">
        <v>79</v>
      </c>
    </row>
    <row r="27" spans="1:13" ht="12.75">
      <c r="A27" s="2"/>
      <c r="B27" s="3" t="s">
        <v>4</v>
      </c>
      <c r="C27" s="29">
        <v>14.1</v>
      </c>
      <c r="D27" s="17" t="s">
        <v>88</v>
      </c>
      <c r="E27" s="23" t="s">
        <v>89</v>
      </c>
      <c r="F27" s="24" t="s">
        <v>11</v>
      </c>
      <c r="H27" s="2"/>
      <c r="I27" s="3" t="s">
        <v>4</v>
      </c>
      <c r="J27" s="29"/>
      <c r="K27" s="3" t="s">
        <v>53</v>
      </c>
      <c r="L27" s="23"/>
      <c r="M27" s="24" t="s">
        <v>11</v>
      </c>
    </row>
    <row r="28" spans="1:13" ht="12.75">
      <c r="A28" s="2"/>
      <c r="B28" s="3" t="s">
        <v>5</v>
      </c>
      <c r="C28" s="29">
        <v>0</v>
      </c>
      <c r="D28" s="17" t="s">
        <v>13</v>
      </c>
      <c r="E28" s="23"/>
      <c r="F28" s="4" t="s">
        <v>90</v>
      </c>
      <c r="H28" s="2"/>
      <c r="I28" s="3" t="s">
        <v>5</v>
      </c>
      <c r="J28" s="29">
        <v>8.5</v>
      </c>
      <c r="K28" s="3" t="s">
        <v>98</v>
      </c>
      <c r="L28" s="23" t="s">
        <v>101</v>
      </c>
      <c r="M28" s="4" t="s">
        <v>96</v>
      </c>
    </row>
    <row r="29" spans="1:13" ht="12.75">
      <c r="A29" s="2" t="s">
        <v>8</v>
      </c>
      <c r="B29" s="3" t="s">
        <v>6</v>
      </c>
      <c r="C29" s="29">
        <v>30</v>
      </c>
      <c r="D29" s="17" t="s">
        <v>20</v>
      </c>
      <c r="E29" s="23" t="s">
        <v>73</v>
      </c>
      <c r="F29" s="24" t="s">
        <v>12</v>
      </c>
      <c r="H29" s="2" t="s">
        <v>8</v>
      </c>
      <c r="I29" s="3" t="s">
        <v>6</v>
      </c>
      <c r="J29" s="29">
        <v>32</v>
      </c>
      <c r="K29" s="3" t="s">
        <v>24</v>
      </c>
      <c r="L29" s="23" t="s">
        <v>100</v>
      </c>
      <c r="M29" s="24" t="s">
        <v>12</v>
      </c>
    </row>
    <row r="30" spans="1:13" ht="13.5" thickBot="1">
      <c r="A30" s="5" t="s">
        <v>30</v>
      </c>
      <c r="B30" s="6" t="s">
        <v>7</v>
      </c>
      <c r="C30" s="29">
        <v>0</v>
      </c>
      <c r="D30" s="18" t="s">
        <v>13</v>
      </c>
      <c r="E30" s="61"/>
      <c r="F30" s="7" t="s">
        <v>91</v>
      </c>
      <c r="H30" s="5" t="s">
        <v>99</v>
      </c>
      <c r="I30" s="6" t="s">
        <v>7</v>
      </c>
      <c r="J30" s="29">
        <v>0</v>
      </c>
      <c r="K30" s="6" t="s">
        <v>13</v>
      </c>
      <c r="L30" s="61"/>
      <c r="M30" s="7" t="s">
        <v>97</v>
      </c>
    </row>
    <row r="31" spans="1:13" ht="13.5" thickBot="1">
      <c r="A31" s="19" t="s">
        <v>117</v>
      </c>
      <c r="B31" s="31" t="s">
        <v>118</v>
      </c>
      <c r="C31" s="30">
        <f>SUM(C24:C30)</f>
        <v>65</v>
      </c>
      <c r="D31" s="26">
        <v>64.6</v>
      </c>
      <c r="E31" s="26">
        <f>C31-D31</f>
        <v>0.4000000000000057</v>
      </c>
      <c r="F31" s="20" t="s">
        <v>125</v>
      </c>
      <c r="H31" s="19" t="s">
        <v>117</v>
      </c>
      <c r="I31" s="31" t="s">
        <v>118</v>
      </c>
      <c r="J31" s="30">
        <f>SUM(J24:J30)</f>
        <v>72.5</v>
      </c>
      <c r="K31" s="26">
        <v>73</v>
      </c>
      <c r="L31" s="26">
        <f>J31-K31</f>
        <v>-0.5</v>
      </c>
      <c r="M31" s="20" t="s">
        <v>125</v>
      </c>
    </row>
    <row r="32" ht="13.5" thickBot="1"/>
    <row r="33" spans="1:13" ht="13.5" thickBot="1">
      <c r="A33" s="8" t="s">
        <v>25</v>
      </c>
      <c r="B33" s="79" t="s">
        <v>127</v>
      </c>
      <c r="C33" s="79"/>
      <c r="D33" s="16" t="s">
        <v>8</v>
      </c>
      <c r="E33" s="10" t="s">
        <v>124</v>
      </c>
      <c r="F33" s="11" t="s">
        <v>42</v>
      </c>
      <c r="H33" s="8" t="s">
        <v>26</v>
      </c>
      <c r="I33" s="79" t="s">
        <v>128</v>
      </c>
      <c r="J33" s="79"/>
      <c r="K33" s="9" t="s">
        <v>8</v>
      </c>
      <c r="L33" s="10" t="s">
        <v>10</v>
      </c>
      <c r="M33" s="11" t="s">
        <v>42</v>
      </c>
    </row>
    <row r="34" spans="1:13" ht="12.75">
      <c r="A34" s="33">
        <f>H24+7</f>
        <v>39516</v>
      </c>
      <c r="B34" s="3" t="s">
        <v>1</v>
      </c>
      <c r="C34" s="29">
        <v>10</v>
      </c>
      <c r="D34" s="17" t="s">
        <v>19</v>
      </c>
      <c r="E34" s="22" t="s">
        <v>55</v>
      </c>
      <c r="F34" s="4" t="s">
        <v>164</v>
      </c>
      <c r="H34" s="33">
        <f>A34+7</f>
        <v>39523</v>
      </c>
      <c r="I34" s="3" t="s">
        <v>1</v>
      </c>
      <c r="J34" s="29">
        <v>10</v>
      </c>
      <c r="K34" s="3" t="s">
        <v>19</v>
      </c>
      <c r="L34" s="22" t="s">
        <v>55</v>
      </c>
      <c r="M34" s="4" t="s">
        <v>164</v>
      </c>
    </row>
    <row r="35" spans="1:13" ht="12.75">
      <c r="A35" s="2"/>
      <c r="B35" s="3" t="s">
        <v>2</v>
      </c>
      <c r="C35" s="29">
        <v>0</v>
      </c>
      <c r="D35" s="17" t="s">
        <v>13</v>
      </c>
      <c r="E35" s="23"/>
      <c r="F35" s="24" t="s">
        <v>41</v>
      </c>
      <c r="H35" s="2"/>
      <c r="I35" s="3" t="s">
        <v>2</v>
      </c>
      <c r="J35" s="29">
        <v>0</v>
      </c>
      <c r="K35" s="3" t="s">
        <v>13</v>
      </c>
      <c r="L35" s="23"/>
      <c r="M35" s="24" t="s">
        <v>41</v>
      </c>
    </row>
    <row r="36" spans="1:13" ht="12.75">
      <c r="A36" s="2"/>
      <c r="B36" s="3" t="s">
        <v>3</v>
      </c>
      <c r="C36" s="29">
        <v>14</v>
      </c>
      <c r="D36" s="17" t="s">
        <v>103</v>
      </c>
      <c r="E36" s="23" t="s">
        <v>104</v>
      </c>
      <c r="F36" s="4">
        <v>78</v>
      </c>
      <c r="H36" s="2"/>
      <c r="I36" s="3" t="s">
        <v>3</v>
      </c>
      <c r="J36" s="29">
        <v>13</v>
      </c>
      <c r="K36" s="3" t="s">
        <v>109</v>
      </c>
      <c r="L36" s="23" t="s">
        <v>110</v>
      </c>
      <c r="M36" s="4">
        <v>78</v>
      </c>
    </row>
    <row r="37" spans="1:13" ht="12.75">
      <c r="A37" s="2"/>
      <c r="B37" s="3" t="s">
        <v>4</v>
      </c>
      <c r="C37" s="29">
        <v>0</v>
      </c>
      <c r="D37" s="17" t="s">
        <v>13</v>
      </c>
      <c r="E37" s="23"/>
      <c r="F37" s="24" t="s">
        <v>11</v>
      </c>
      <c r="H37" s="2"/>
      <c r="I37" s="3" t="s">
        <v>4</v>
      </c>
      <c r="J37" s="29">
        <v>10</v>
      </c>
      <c r="K37" s="3" t="s">
        <v>19</v>
      </c>
      <c r="L37" s="23" t="s">
        <v>55</v>
      </c>
      <c r="M37" s="24" t="s">
        <v>11</v>
      </c>
    </row>
    <row r="38" spans="1:13" ht="12.75">
      <c r="A38" s="2"/>
      <c r="B38" s="3" t="s">
        <v>5</v>
      </c>
      <c r="C38" s="29">
        <v>14</v>
      </c>
      <c r="D38" s="17" t="s">
        <v>66</v>
      </c>
      <c r="E38" s="23" t="s">
        <v>104</v>
      </c>
      <c r="F38" s="4" t="s">
        <v>106</v>
      </c>
      <c r="H38" s="2"/>
      <c r="I38" s="3" t="s">
        <v>5</v>
      </c>
      <c r="J38" s="29">
        <v>0</v>
      </c>
      <c r="K38" s="3" t="s">
        <v>13</v>
      </c>
      <c r="L38" s="23"/>
      <c r="M38" s="4"/>
    </row>
    <row r="39" spans="1:13" ht="12.75">
      <c r="A39" s="2" t="s">
        <v>8</v>
      </c>
      <c r="B39" s="3" t="s">
        <v>6</v>
      </c>
      <c r="C39" s="29">
        <v>10</v>
      </c>
      <c r="D39" s="17" t="s">
        <v>19</v>
      </c>
      <c r="E39" s="23" t="s">
        <v>105</v>
      </c>
      <c r="F39" s="24" t="s">
        <v>12</v>
      </c>
      <c r="H39" s="2" t="s">
        <v>8</v>
      </c>
      <c r="I39" s="3" t="s">
        <v>6</v>
      </c>
      <c r="J39" s="29">
        <v>8.6</v>
      </c>
      <c r="K39" s="3" t="s">
        <v>78</v>
      </c>
      <c r="L39" s="23" t="s">
        <v>108</v>
      </c>
      <c r="M39" s="24" t="s">
        <v>12</v>
      </c>
    </row>
    <row r="40" spans="1:13" ht="13.5" thickBot="1">
      <c r="A40" s="5" t="s">
        <v>28</v>
      </c>
      <c r="B40" s="6" t="s">
        <v>7</v>
      </c>
      <c r="C40" s="59">
        <v>21</v>
      </c>
      <c r="D40" s="64" t="s">
        <v>27</v>
      </c>
      <c r="E40" s="65" t="s">
        <v>158</v>
      </c>
      <c r="F40" s="7" t="s">
        <v>107</v>
      </c>
      <c r="H40" s="5" t="s">
        <v>111</v>
      </c>
      <c r="I40" s="6" t="s">
        <v>7</v>
      </c>
      <c r="J40" s="29">
        <v>30</v>
      </c>
      <c r="K40" s="6" t="s">
        <v>20</v>
      </c>
      <c r="L40" s="61"/>
      <c r="M40" s="7"/>
    </row>
    <row r="41" spans="1:13" ht="13.5" thickBot="1">
      <c r="A41" s="19" t="s">
        <v>117</v>
      </c>
      <c r="B41" s="31" t="s">
        <v>118</v>
      </c>
      <c r="C41" s="30">
        <f>SUM(C34:C40)</f>
        <v>69</v>
      </c>
      <c r="D41" s="26">
        <v>69</v>
      </c>
      <c r="E41" s="26">
        <f>C41-D41</f>
        <v>0</v>
      </c>
      <c r="F41" s="20" t="s">
        <v>125</v>
      </c>
      <c r="H41" s="19" t="s">
        <v>117</v>
      </c>
      <c r="I41" s="31" t="s">
        <v>118</v>
      </c>
      <c r="J41" s="30">
        <f>SUM(J34:J40)</f>
        <v>71.6</v>
      </c>
      <c r="K41" s="26">
        <v>72</v>
      </c>
      <c r="L41" s="26">
        <f>J41-K41</f>
        <v>-0.4000000000000057</v>
      </c>
      <c r="M41" s="20" t="s">
        <v>125</v>
      </c>
    </row>
    <row r="42" ht="13.5" thickBot="1"/>
    <row r="43" spans="1:13" ht="13.5" thickBot="1">
      <c r="A43" s="8" t="s">
        <v>31</v>
      </c>
      <c r="B43" s="79" t="s">
        <v>129</v>
      </c>
      <c r="C43" s="79"/>
      <c r="D43" s="16" t="s">
        <v>8</v>
      </c>
      <c r="E43" s="10" t="s">
        <v>10</v>
      </c>
      <c r="F43" s="11" t="s">
        <v>42</v>
      </c>
      <c r="H43" s="8" t="s">
        <v>34</v>
      </c>
      <c r="I43" s="79" t="s">
        <v>130</v>
      </c>
      <c r="J43" s="79"/>
      <c r="K43" s="9" t="s">
        <v>8</v>
      </c>
      <c r="L43" s="10" t="s">
        <v>10</v>
      </c>
      <c r="M43" s="11" t="s">
        <v>42</v>
      </c>
    </row>
    <row r="44" spans="1:13" ht="12.75">
      <c r="A44" s="33">
        <f>H34+7</f>
        <v>39530</v>
      </c>
      <c r="B44" s="3" t="s">
        <v>1</v>
      </c>
      <c r="C44" s="29">
        <v>10</v>
      </c>
      <c r="D44" s="67" t="s">
        <v>19</v>
      </c>
      <c r="E44" s="22"/>
      <c r="F44" s="4" t="s">
        <v>163</v>
      </c>
      <c r="H44" s="33">
        <f>A44+7</f>
        <v>39537</v>
      </c>
      <c r="I44" s="3" t="s">
        <v>1</v>
      </c>
      <c r="J44" s="29">
        <v>10</v>
      </c>
      <c r="K44" s="3" t="s">
        <v>19</v>
      </c>
      <c r="L44" s="22"/>
      <c r="M44" s="4" t="s">
        <v>163</v>
      </c>
    </row>
    <row r="45" spans="1:13" ht="12.75">
      <c r="A45" s="2"/>
      <c r="B45" s="3" t="s">
        <v>2</v>
      </c>
      <c r="C45" s="29">
        <v>0</v>
      </c>
      <c r="D45" s="25" t="s">
        <v>13</v>
      </c>
      <c r="E45" s="23"/>
      <c r="F45" s="24" t="s">
        <v>41</v>
      </c>
      <c r="H45" s="2"/>
      <c r="I45" s="3" t="s">
        <v>2</v>
      </c>
      <c r="J45" s="29">
        <v>0</v>
      </c>
      <c r="K45" s="3" t="s">
        <v>13</v>
      </c>
      <c r="L45" s="23"/>
      <c r="M45" s="24" t="s">
        <v>41</v>
      </c>
    </row>
    <row r="46" spans="1:13" ht="12.75">
      <c r="A46" s="2"/>
      <c r="B46" s="3" t="s">
        <v>3</v>
      </c>
      <c r="C46" s="29">
        <v>12</v>
      </c>
      <c r="D46" s="25" t="s">
        <v>23</v>
      </c>
      <c r="E46" s="23"/>
      <c r="F46" s="4">
        <v>78</v>
      </c>
      <c r="H46" s="2"/>
      <c r="I46" s="3" t="s">
        <v>3</v>
      </c>
      <c r="J46" s="29">
        <v>12</v>
      </c>
      <c r="K46" s="3" t="s">
        <v>155</v>
      </c>
      <c r="L46" s="23"/>
      <c r="M46" s="4">
        <v>78</v>
      </c>
    </row>
    <row r="47" spans="1:13" ht="12.75">
      <c r="A47" s="2"/>
      <c r="B47" s="3" t="s">
        <v>4</v>
      </c>
      <c r="C47" s="29">
        <v>10</v>
      </c>
      <c r="D47" s="25" t="s">
        <v>9</v>
      </c>
      <c r="E47" s="23"/>
      <c r="F47" s="24" t="s">
        <v>11</v>
      </c>
      <c r="H47" s="2"/>
      <c r="I47" s="3" t="s">
        <v>4</v>
      </c>
      <c r="J47" s="29">
        <v>0</v>
      </c>
      <c r="K47" s="3" t="s">
        <v>13</v>
      </c>
      <c r="L47" s="23"/>
      <c r="M47" s="24" t="s">
        <v>11</v>
      </c>
    </row>
    <row r="48" spans="1:13" ht="12.75">
      <c r="A48" s="2"/>
      <c r="B48" s="3" t="s">
        <v>5</v>
      </c>
      <c r="C48" s="29">
        <v>12</v>
      </c>
      <c r="D48" s="25" t="s">
        <v>32</v>
      </c>
      <c r="E48" s="23"/>
      <c r="F48" s="4"/>
      <c r="H48" s="2"/>
      <c r="I48" s="3" t="s">
        <v>5</v>
      </c>
      <c r="J48" s="59">
        <v>10</v>
      </c>
      <c r="K48" s="58" t="s">
        <v>154</v>
      </c>
      <c r="L48" s="66"/>
      <c r="M48" s="4"/>
    </row>
    <row r="49" spans="1:13" ht="12.75">
      <c r="A49" s="2" t="s">
        <v>8</v>
      </c>
      <c r="B49" s="3" t="s">
        <v>6</v>
      </c>
      <c r="C49" s="29">
        <v>0</v>
      </c>
      <c r="D49" s="25" t="s">
        <v>13</v>
      </c>
      <c r="E49" s="23"/>
      <c r="F49" s="24" t="s">
        <v>12</v>
      </c>
      <c r="H49" s="2" t="s">
        <v>8</v>
      </c>
      <c r="I49" s="3" t="s">
        <v>6</v>
      </c>
      <c r="J49" s="29">
        <v>0</v>
      </c>
      <c r="K49" s="3" t="s">
        <v>13</v>
      </c>
      <c r="L49" s="23"/>
      <c r="M49" s="24" t="s">
        <v>12</v>
      </c>
    </row>
    <row r="50" spans="1:13" ht="13.5" thickBot="1">
      <c r="A50" s="5" t="s">
        <v>33</v>
      </c>
      <c r="B50" s="6" t="s">
        <v>7</v>
      </c>
      <c r="C50" s="29">
        <v>35</v>
      </c>
      <c r="D50" s="68" t="s">
        <v>29</v>
      </c>
      <c r="E50" s="61"/>
      <c r="F50" s="7"/>
      <c r="H50" s="5" t="s">
        <v>30</v>
      </c>
      <c r="I50" s="6" t="s">
        <v>7</v>
      </c>
      <c r="J50" s="29">
        <v>10</v>
      </c>
      <c r="K50" s="3" t="s">
        <v>155</v>
      </c>
      <c r="L50" s="61"/>
      <c r="M50" s="7"/>
    </row>
    <row r="51" spans="1:13" ht="13.5" thickBot="1">
      <c r="A51" s="19" t="s">
        <v>117</v>
      </c>
      <c r="B51" s="31" t="s">
        <v>118</v>
      </c>
      <c r="C51" s="30">
        <f>SUM(C44:C50)</f>
        <v>79</v>
      </c>
      <c r="D51" s="26">
        <v>79</v>
      </c>
      <c r="E51" s="26">
        <f>C51-D51</f>
        <v>0</v>
      </c>
      <c r="F51" s="20" t="s">
        <v>125</v>
      </c>
      <c r="H51" s="19" t="s">
        <v>117</v>
      </c>
      <c r="I51" s="31" t="s">
        <v>118</v>
      </c>
      <c r="J51" s="30">
        <f>SUM(J44:J50)</f>
        <v>42</v>
      </c>
      <c r="K51" s="26">
        <v>42</v>
      </c>
      <c r="L51" s="26">
        <f>J51-K51</f>
        <v>0</v>
      </c>
      <c r="M51" s="20" t="s">
        <v>125</v>
      </c>
    </row>
    <row r="52" ht="13.5" thickBot="1"/>
    <row r="53" spans="1:13" ht="13.5" thickBot="1">
      <c r="A53" s="8" t="s">
        <v>35</v>
      </c>
      <c r="B53" s="79" t="s">
        <v>131</v>
      </c>
      <c r="C53" s="79"/>
      <c r="D53" s="16" t="s">
        <v>8</v>
      </c>
      <c r="E53" s="10" t="s">
        <v>148</v>
      </c>
      <c r="F53" s="11" t="s">
        <v>42</v>
      </c>
      <c r="H53" s="8" t="s">
        <v>36</v>
      </c>
      <c r="I53" s="79" t="s">
        <v>132</v>
      </c>
      <c r="J53" s="79"/>
      <c r="K53" s="9" t="s">
        <v>8</v>
      </c>
      <c r="L53" s="10" t="s">
        <v>148</v>
      </c>
      <c r="M53" s="11" t="s">
        <v>42</v>
      </c>
    </row>
    <row r="54" spans="1:13" ht="12.75">
      <c r="A54" s="33">
        <f>H44+7</f>
        <v>39544</v>
      </c>
      <c r="B54" s="3" t="s">
        <v>1</v>
      </c>
      <c r="C54" s="29">
        <v>0</v>
      </c>
      <c r="D54" s="17" t="s">
        <v>53</v>
      </c>
      <c r="E54" s="17"/>
      <c r="F54" s="4" t="s">
        <v>163</v>
      </c>
      <c r="H54" s="33">
        <f>A54+7</f>
        <v>39551</v>
      </c>
      <c r="I54" s="3" t="s">
        <v>1</v>
      </c>
      <c r="J54" s="29">
        <v>6</v>
      </c>
      <c r="K54" s="3" t="s">
        <v>149</v>
      </c>
      <c r="L54" s="3" t="s">
        <v>150</v>
      </c>
      <c r="M54" s="4" t="s">
        <v>163</v>
      </c>
    </row>
    <row r="55" spans="1:13" ht="12.75">
      <c r="A55" s="2"/>
      <c r="B55" s="3" t="s">
        <v>2</v>
      </c>
      <c r="C55" s="29">
        <v>10</v>
      </c>
      <c r="D55" s="17" t="s">
        <v>152</v>
      </c>
      <c r="E55" s="17" t="s">
        <v>153</v>
      </c>
      <c r="F55" s="12" t="s">
        <v>41</v>
      </c>
      <c r="H55" s="2"/>
      <c r="I55" s="3" t="s">
        <v>2</v>
      </c>
      <c r="J55" s="29">
        <v>0</v>
      </c>
      <c r="K55" s="3" t="s">
        <v>13</v>
      </c>
      <c r="L55" s="3"/>
      <c r="M55" s="12" t="s">
        <v>41</v>
      </c>
    </row>
    <row r="56" spans="1:13" ht="12.75">
      <c r="A56" s="2"/>
      <c r="B56" s="3" t="s">
        <v>3</v>
      </c>
      <c r="C56" s="29">
        <v>6</v>
      </c>
      <c r="D56" s="17" t="s">
        <v>159</v>
      </c>
      <c r="E56" s="17"/>
      <c r="F56" s="4">
        <v>78</v>
      </c>
      <c r="H56" s="2"/>
      <c r="I56" s="3" t="s">
        <v>3</v>
      </c>
      <c r="J56" s="29">
        <v>6</v>
      </c>
      <c r="K56" s="3" t="s">
        <v>38</v>
      </c>
      <c r="L56" s="3" t="s">
        <v>151</v>
      </c>
      <c r="M56" s="4">
        <v>78</v>
      </c>
    </row>
    <row r="57" spans="1:13" ht="12.75">
      <c r="A57" s="2"/>
      <c r="B57" s="3" t="s">
        <v>4</v>
      </c>
      <c r="C57" s="29">
        <v>9</v>
      </c>
      <c r="D57" s="17" t="s">
        <v>112</v>
      </c>
      <c r="E57" s="17" t="s">
        <v>54</v>
      </c>
      <c r="F57" s="12" t="s">
        <v>11</v>
      </c>
      <c r="H57" s="2"/>
      <c r="I57" s="3" t="s">
        <v>4</v>
      </c>
      <c r="J57" s="29">
        <v>6</v>
      </c>
      <c r="K57" s="3" t="s">
        <v>38</v>
      </c>
      <c r="L57" s="3" t="s">
        <v>151</v>
      </c>
      <c r="M57" s="12" t="s">
        <v>11</v>
      </c>
    </row>
    <row r="58" spans="1:13" ht="12.75">
      <c r="A58" s="2"/>
      <c r="B58" s="3" t="s">
        <v>5</v>
      </c>
      <c r="C58" s="29">
        <v>10</v>
      </c>
      <c r="D58" s="17" t="s">
        <v>16</v>
      </c>
      <c r="E58" s="17" t="s">
        <v>153</v>
      </c>
      <c r="F58" s="4"/>
      <c r="H58" s="2"/>
      <c r="I58" s="3" t="s">
        <v>5</v>
      </c>
      <c r="J58" s="29">
        <v>0</v>
      </c>
      <c r="K58" s="3" t="s">
        <v>13</v>
      </c>
      <c r="L58" s="3"/>
      <c r="M58" s="4"/>
    </row>
    <row r="59" spans="1:13" ht="12.75">
      <c r="A59" s="2" t="s">
        <v>8</v>
      </c>
      <c r="B59" s="3" t="s">
        <v>6</v>
      </c>
      <c r="C59" s="29">
        <v>0</v>
      </c>
      <c r="D59" s="17" t="s">
        <v>53</v>
      </c>
      <c r="E59" s="17" t="s">
        <v>54</v>
      </c>
      <c r="F59" s="12" t="s">
        <v>12</v>
      </c>
      <c r="H59" s="2" t="s">
        <v>8</v>
      </c>
      <c r="I59" s="3" t="s">
        <v>6</v>
      </c>
      <c r="J59" s="29">
        <v>0</v>
      </c>
      <c r="K59" s="3" t="s">
        <v>13</v>
      </c>
      <c r="L59" s="3"/>
      <c r="M59" s="12" t="s">
        <v>12</v>
      </c>
    </row>
    <row r="60" spans="1:13" ht="13.5" thickBot="1">
      <c r="A60" s="5" t="s">
        <v>40</v>
      </c>
      <c r="B60" s="6" t="s">
        <v>7</v>
      </c>
      <c r="C60" s="29">
        <v>6</v>
      </c>
      <c r="D60" s="18" t="s">
        <v>38</v>
      </c>
      <c r="E60" s="17" t="s">
        <v>54</v>
      </c>
      <c r="F60" s="7"/>
      <c r="H60" s="5" t="s">
        <v>39</v>
      </c>
      <c r="I60" s="6" t="s">
        <v>7</v>
      </c>
      <c r="J60" s="59">
        <v>42.195</v>
      </c>
      <c r="K60" s="63" t="s">
        <v>37</v>
      </c>
      <c r="L60" s="78">
        <f>H54+7</f>
        <v>39558</v>
      </c>
      <c r="M60" s="7"/>
    </row>
    <row r="61" spans="1:13" ht="13.5" thickBot="1">
      <c r="A61" s="19" t="s">
        <v>117</v>
      </c>
      <c r="B61" s="31" t="s">
        <v>118</v>
      </c>
      <c r="C61" s="30">
        <f>SUM(C54:C60)</f>
        <v>41</v>
      </c>
      <c r="D61" s="26">
        <v>41</v>
      </c>
      <c r="E61" s="26">
        <f>C61-D61</f>
        <v>0</v>
      </c>
      <c r="F61" s="20" t="s">
        <v>125</v>
      </c>
      <c r="H61" s="19" t="s">
        <v>117</v>
      </c>
      <c r="I61" s="31" t="s">
        <v>118</v>
      </c>
      <c r="J61" s="30">
        <f>SUM(J54:J60)</f>
        <v>60.195</v>
      </c>
      <c r="K61" s="26">
        <v>60</v>
      </c>
      <c r="L61" s="26">
        <f>J61-K61</f>
        <v>0.19500000000000028</v>
      </c>
      <c r="M61" s="20" t="s">
        <v>125</v>
      </c>
    </row>
    <row r="62" spans="1:13" ht="12.75">
      <c r="A62" s="40"/>
      <c r="B62" s="40"/>
      <c r="C62" s="41"/>
      <c r="D62" s="42"/>
      <c r="E62" s="42"/>
      <c r="F62" s="40"/>
      <c r="G62" s="43"/>
      <c r="H62" s="40"/>
      <c r="I62" s="40"/>
      <c r="J62" s="41"/>
      <c r="K62" s="42"/>
      <c r="L62" s="42"/>
      <c r="M62" s="40"/>
    </row>
    <row r="63" spans="1:13" ht="12.75">
      <c r="A63" s="40"/>
      <c r="B63" s="40"/>
      <c r="C63" s="41"/>
      <c r="D63" s="42"/>
      <c r="E63" s="42"/>
      <c r="F63" s="40"/>
      <c r="G63" s="43"/>
      <c r="H63" s="40"/>
      <c r="I63" s="40"/>
      <c r="J63" s="41"/>
      <c r="K63" s="42"/>
      <c r="L63" s="42"/>
      <c r="M63" s="40"/>
    </row>
    <row r="64" ht="13.5" thickBot="1">
      <c r="M64" s="15" t="s">
        <v>146</v>
      </c>
    </row>
    <row r="65" spans="1:13" ht="13.5" thickBot="1">
      <c r="A65" s="44" t="s">
        <v>43</v>
      </c>
      <c r="B65" s="45"/>
      <c r="C65" s="45"/>
      <c r="D65" s="46" t="s">
        <v>147</v>
      </c>
      <c r="E65" s="45"/>
      <c r="F65" s="45"/>
      <c r="G65" s="45"/>
      <c r="H65" s="56">
        <v>39355</v>
      </c>
      <c r="I65" s="45"/>
      <c r="J65" s="57" t="s">
        <v>134</v>
      </c>
      <c r="K65" s="47">
        <v>3.44</v>
      </c>
      <c r="L65" s="48" t="s">
        <v>143</v>
      </c>
      <c r="M65" s="73">
        <v>-14</v>
      </c>
    </row>
    <row r="66" spans="2:13" ht="13.5" thickBot="1">
      <c r="B66" s="51"/>
      <c r="C66" s="52" t="s">
        <v>52</v>
      </c>
      <c r="D66" s="53"/>
      <c r="E66" s="52"/>
      <c r="F66" s="52"/>
      <c r="G66" s="52"/>
      <c r="H66" s="52"/>
      <c r="I66" s="52"/>
      <c r="J66" s="52"/>
      <c r="K66" s="54">
        <v>3.31</v>
      </c>
      <c r="L66" s="55" t="s">
        <v>142</v>
      </c>
      <c r="M66" s="73">
        <v>-12</v>
      </c>
    </row>
    <row r="67" spans="2:13" ht="13.5" thickBot="1">
      <c r="B67" s="44"/>
      <c r="C67" s="45" t="s">
        <v>51</v>
      </c>
      <c r="D67" s="46"/>
      <c r="E67" s="45"/>
      <c r="F67" s="45"/>
      <c r="G67" s="45"/>
      <c r="H67" s="45"/>
      <c r="I67" s="45"/>
      <c r="J67" s="45"/>
      <c r="K67" s="47">
        <v>3</v>
      </c>
      <c r="L67" s="48" t="s">
        <v>141</v>
      </c>
      <c r="M67" s="73">
        <v>-6</v>
      </c>
    </row>
    <row r="68" spans="2:13" ht="13.5" thickBot="1">
      <c r="B68" s="44"/>
      <c r="C68" s="45" t="s">
        <v>44</v>
      </c>
      <c r="D68" s="46"/>
      <c r="E68" s="45"/>
      <c r="F68" s="45"/>
      <c r="G68" s="45"/>
      <c r="H68" s="45"/>
      <c r="I68" s="45"/>
      <c r="J68" s="45"/>
      <c r="K68" s="49">
        <v>2.32</v>
      </c>
      <c r="L68" s="48" t="s">
        <v>140</v>
      </c>
      <c r="M68" s="39">
        <v>-2</v>
      </c>
    </row>
    <row r="69" spans="2:12" ht="13.5" thickBot="1">
      <c r="B69" s="44"/>
      <c r="C69" s="45" t="s">
        <v>145</v>
      </c>
      <c r="D69" s="46"/>
      <c r="E69" s="45"/>
      <c r="F69" s="45"/>
      <c r="G69" s="45"/>
      <c r="H69" s="45"/>
      <c r="I69" s="45"/>
      <c r="J69" s="45"/>
      <c r="K69" s="50">
        <v>2.05</v>
      </c>
      <c r="L69" s="48" t="s">
        <v>139</v>
      </c>
    </row>
    <row r="70" spans="2:12" ht="13.5" thickBot="1">
      <c r="B70" s="44"/>
      <c r="C70" s="45" t="s">
        <v>49</v>
      </c>
      <c r="D70" s="46"/>
      <c r="E70" s="45"/>
      <c r="F70" s="45"/>
      <c r="G70" s="45"/>
      <c r="H70" s="45"/>
      <c r="I70" s="45"/>
      <c r="J70" s="45"/>
      <c r="K70" s="50">
        <v>1.45</v>
      </c>
      <c r="L70" s="48" t="s">
        <v>144</v>
      </c>
    </row>
    <row r="71" spans="2:12" ht="13.5" thickBot="1">
      <c r="B71" s="44"/>
      <c r="C71" s="45" t="s">
        <v>50</v>
      </c>
      <c r="D71" s="46"/>
      <c r="E71" s="45"/>
      <c r="F71" s="45"/>
      <c r="G71" s="45"/>
      <c r="H71" s="45"/>
      <c r="I71" s="45"/>
      <c r="J71" s="45"/>
      <c r="K71" s="50">
        <v>1.39</v>
      </c>
      <c r="L71" s="48" t="s">
        <v>138</v>
      </c>
    </row>
    <row r="72" spans="2:12" ht="13.5" thickBot="1">
      <c r="B72" s="44"/>
      <c r="C72" s="45" t="s">
        <v>48</v>
      </c>
      <c r="D72" s="46"/>
      <c r="E72" s="45"/>
      <c r="F72" s="45"/>
      <c r="G72" s="45"/>
      <c r="H72" s="45"/>
      <c r="I72" s="45"/>
      <c r="J72" s="45"/>
      <c r="K72" s="50">
        <v>1.14</v>
      </c>
      <c r="L72" s="48" t="s">
        <v>136</v>
      </c>
    </row>
    <row r="73" spans="2:12" ht="13.5" thickBot="1">
      <c r="B73" s="44"/>
      <c r="C73" s="45" t="s">
        <v>45</v>
      </c>
      <c r="D73" s="46"/>
      <c r="E73" s="45"/>
      <c r="F73" s="45"/>
      <c r="G73" s="45"/>
      <c r="H73" s="45"/>
      <c r="I73" s="45"/>
      <c r="J73" s="45"/>
      <c r="K73" s="50">
        <v>50</v>
      </c>
      <c r="L73" s="48" t="s">
        <v>135</v>
      </c>
    </row>
    <row r="74" spans="2:12" ht="13.5" thickBot="1">
      <c r="B74" s="44"/>
      <c r="C74" s="45" t="s">
        <v>46</v>
      </c>
      <c r="D74" s="46"/>
      <c r="E74" s="45"/>
      <c r="F74" s="45"/>
      <c r="G74" s="45"/>
      <c r="H74" s="45"/>
      <c r="I74" s="45"/>
      <c r="J74" s="45"/>
      <c r="K74" s="50">
        <v>24.5</v>
      </c>
      <c r="L74" s="48" t="s">
        <v>133</v>
      </c>
    </row>
    <row r="75" spans="2:12" ht="13.5" thickBot="1">
      <c r="B75" s="44"/>
      <c r="C75" s="45" t="s">
        <v>47</v>
      </c>
      <c r="D75" s="46"/>
      <c r="E75" s="45"/>
      <c r="F75" s="45"/>
      <c r="G75" s="45"/>
      <c r="H75" s="45"/>
      <c r="I75" s="45"/>
      <c r="J75" s="45"/>
      <c r="K75" s="50">
        <f>SUM(K74/5)</f>
        <v>4.9</v>
      </c>
      <c r="L75" s="48" t="s">
        <v>137</v>
      </c>
    </row>
  </sheetData>
  <sheetProtection/>
  <mergeCells count="12">
    <mergeCell ref="B43:C43"/>
    <mergeCell ref="I43:J43"/>
    <mergeCell ref="B53:C53"/>
    <mergeCell ref="I53:J53"/>
    <mergeCell ref="B23:C23"/>
    <mergeCell ref="I23:J23"/>
    <mergeCell ref="B33:C33"/>
    <mergeCell ref="I33:J33"/>
    <mergeCell ref="B13:C13"/>
    <mergeCell ref="I13:J13"/>
    <mergeCell ref="B3:C3"/>
    <mergeCell ref="I3:J3"/>
  </mergeCells>
  <printOptions/>
  <pageMargins left="0.7086614173228347" right="0.7086614173228347" top="0.7874015748031497" bottom="1.54" header="0.31496062992125984" footer="0.31496062992125984"/>
  <pageSetup fitToHeight="2" fitToWidth="1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Daniel_Dreier</dc:creator>
  <cp:keywords/>
  <dc:description/>
  <cp:lastModifiedBy>Mirjam</cp:lastModifiedBy>
  <cp:lastPrinted>2007-08-03T21:53:23Z</cp:lastPrinted>
  <dcterms:created xsi:type="dcterms:W3CDTF">2007-07-03T16:39:27Z</dcterms:created>
  <dcterms:modified xsi:type="dcterms:W3CDTF">2008-01-02T22:32:10Z</dcterms:modified>
  <cp:category/>
  <cp:version/>
  <cp:contentType/>
  <cp:contentStatus/>
</cp:coreProperties>
</file>